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880" yWindow="880" windowWidth="24720" windowHeight="151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57" i="1" l="1"/>
  <c r="W56" i="1"/>
  <c r="X41" i="1"/>
  <c r="Y41" i="1"/>
  <c r="X34" i="1"/>
  <c r="Y34" i="1"/>
  <c r="X27" i="1"/>
  <c r="Y27" i="1"/>
  <c r="X20" i="1"/>
  <c r="Y20" i="1"/>
  <c r="X14" i="1"/>
  <c r="Y14" i="1"/>
  <c r="X4" i="1"/>
  <c r="Y4" i="1"/>
  <c r="I56" i="1"/>
  <c r="K41" i="1"/>
  <c r="K34" i="1"/>
  <c r="K27" i="1"/>
  <c r="K20" i="1"/>
  <c r="K14" i="1"/>
  <c r="K4" i="1"/>
  <c r="AA13" i="1"/>
  <c r="AA12" i="1"/>
  <c r="AB13" i="1"/>
  <c r="AB12" i="1"/>
  <c r="AC13" i="1"/>
  <c r="AC12" i="1"/>
  <c r="AD13" i="1"/>
  <c r="AD12" i="1"/>
  <c r="AE13" i="1"/>
  <c r="AE12" i="1"/>
  <c r="AF12" i="1"/>
  <c r="AA19" i="1"/>
  <c r="AA18" i="1"/>
  <c r="AB19" i="1"/>
  <c r="AB18" i="1"/>
  <c r="AC19" i="1"/>
  <c r="AC18" i="1"/>
  <c r="AD19" i="1"/>
  <c r="AD18" i="1"/>
  <c r="AE19" i="1"/>
  <c r="AE18" i="1"/>
  <c r="AF18" i="1"/>
  <c r="AA26" i="1"/>
  <c r="AA25" i="1"/>
  <c r="AB26" i="1"/>
  <c r="AB25" i="1"/>
  <c r="AC26" i="1"/>
  <c r="AC25" i="1"/>
  <c r="AD26" i="1"/>
  <c r="AD25" i="1"/>
  <c r="AE26" i="1"/>
  <c r="AE25" i="1"/>
  <c r="AF25" i="1"/>
  <c r="AA33" i="1"/>
  <c r="AA32" i="1"/>
  <c r="AB33" i="1"/>
  <c r="AB32" i="1"/>
  <c r="AC33" i="1"/>
  <c r="AC32" i="1"/>
  <c r="AD33" i="1"/>
  <c r="AD32" i="1"/>
  <c r="AE33" i="1"/>
  <c r="AE32" i="1"/>
  <c r="AF32" i="1"/>
  <c r="AA40" i="1"/>
  <c r="AA39" i="1"/>
  <c r="AB40" i="1"/>
  <c r="AB39" i="1"/>
  <c r="AC40" i="1"/>
  <c r="AC39" i="1"/>
  <c r="AD40" i="1"/>
  <c r="AD39" i="1"/>
  <c r="AE40" i="1"/>
  <c r="AE39" i="1"/>
  <c r="AF39" i="1"/>
  <c r="AA44" i="1"/>
  <c r="AB44" i="1"/>
  <c r="AC44" i="1"/>
  <c r="AD44" i="1"/>
  <c r="AE44" i="1"/>
  <c r="AF44" i="1"/>
  <c r="AF55" i="1"/>
  <c r="AC56" i="1"/>
  <c r="AF13" i="1"/>
  <c r="AF19" i="1"/>
  <c r="AF26" i="1"/>
  <c r="AF33" i="1"/>
  <c r="AF40" i="1"/>
  <c r="AF53" i="1"/>
  <c r="AF54" i="1"/>
  <c r="Z44" i="1"/>
  <c r="Z39" i="1"/>
  <c r="Z32" i="1"/>
  <c r="Z25" i="1"/>
  <c r="Z18" i="1"/>
  <c r="Z12" i="1"/>
  <c r="AA45" i="1"/>
  <c r="AB45" i="1"/>
  <c r="AC45" i="1"/>
  <c r="AD45" i="1"/>
  <c r="AE45" i="1"/>
  <c r="Z40" i="1"/>
  <c r="Z33" i="1"/>
  <c r="Z26" i="1"/>
  <c r="Z19" i="1"/>
  <c r="Z13" i="1"/>
  <c r="J51" i="1"/>
  <c r="D51" i="1"/>
  <c r="E51" i="1"/>
  <c r="F51" i="1"/>
  <c r="G51" i="1"/>
  <c r="H51" i="1"/>
  <c r="I51" i="1"/>
  <c r="C51" i="1"/>
  <c r="J49" i="1"/>
  <c r="J47" i="1"/>
  <c r="J40" i="1"/>
  <c r="J33" i="1"/>
  <c r="J26" i="1"/>
  <c r="J19" i="1"/>
  <c r="J13" i="1"/>
  <c r="D10" i="1"/>
  <c r="E10" i="1"/>
  <c r="F10" i="1"/>
  <c r="G10" i="1"/>
  <c r="H10" i="1"/>
  <c r="I10" i="1"/>
  <c r="C10" i="1"/>
  <c r="I35" i="1"/>
  <c r="I34" i="1"/>
  <c r="I21" i="1"/>
  <c r="I20" i="1"/>
  <c r="I15" i="1"/>
  <c r="I14" i="1"/>
  <c r="I5" i="1"/>
  <c r="I4" i="1"/>
  <c r="I47" i="1"/>
  <c r="I40" i="1"/>
  <c r="I33" i="1"/>
  <c r="I26" i="1"/>
  <c r="I19" i="1"/>
  <c r="I13" i="1"/>
  <c r="D49" i="1"/>
  <c r="E49" i="1"/>
  <c r="F49" i="1"/>
  <c r="G49" i="1"/>
  <c r="H49" i="1"/>
  <c r="I49" i="1"/>
  <c r="C49" i="1"/>
  <c r="W4" i="1"/>
  <c r="W14" i="1"/>
  <c r="W20" i="1"/>
  <c r="W27" i="1"/>
  <c r="W34" i="1"/>
  <c r="W41" i="1"/>
  <c r="W53" i="1"/>
  <c r="Z45" i="1"/>
  <c r="AF45" i="1"/>
  <c r="W5" i="1"/>
  <c r="W15" i="1"/>
  <c r="W21" i="1"/>
  <c r="W28" i="1"/>
  <c r="W35" i="1"/>
  <c r="W42" i="1"/>
  <c r="W54" i="1"/>
  <c r="I28" i="1"/>
  <c r="I42" i="1"/>
  <c r="I54" i="1"/>
  <c r="I27" i="1"/>
  <c r="I41" i="1"/>
  <c r="I53" i="1"/>
</calcChain>
</file>

<file path=xl/sharedStrings.xml><?xml version="1.0" encoding="utf-8"?>
<sst xmlns="http://schemas.openxmlformats.org/spreadsheetml/2006/main" count="108" uniqueCount="57">
  <si>
    <t>Actual enrollments Oct 1, 2017 per Maureen Kavanaugh</t>
  </si>
  <si>
    <t>TOTALS</t>
  </si>
  <si>
    <t># kids/classroom</t>
  </si>
  <si>
    <t># kids</t>
  </si>
  <si>
    <t>Preferred</t>
  </si>
  <si>
    <t>Maximum</t>
  </si>
  <si>
    <t>Grade</t>
  </si>
  <si>
    <t>Bowman</t>
  </si>
  <si>
    <t>Bridge</t>
  </si>
  <si>
    <t>Estabrook</t>
  </si>
  <si>
    <t>Fiske</t>
  </si>
  <si>
    <t>Harrington</t>
  </si>
  <si>
    <t>Hastings</t>
  </si>
  <si>
    <t># sections</t>
  </si>
  <si>
    <t>K</t>
  </si>
  <si>
    <t>Key:</t>
  </si>
  <si>
    <t>from</t>
  </si>
  <si>
    <t>TOTAL:</t>
  </si>
  <si>
    <t>All schools</t>
  </si>
  <si>
    <t>or</t>
  </si>
  <si>
    <t>students</t>
  </si>
  <si>
    <t>kids</t>
  </si>
  <si>
    <t>sections</t>
  </si>
  <si>
    <t>Alternate assignments to minimize # sections as of Oct 1, 2017</t>
  </si>
  <si>
    <t>by moving</t>
  </si>
  <si>
    <t>fewer sections</t>
  </si>
  <si>
    <t xml:space="preserve">                                        # kids moving to another school                                             </t>
  </si>
  <si>
    <t>16 sections eliminated</t>
  </si>
  <si>
    <t>127 sections with increased # kids</t>
  </si>
  <si>
    <t xml:space="preserve">   (up to maximum)</t>
  </si>
  <si>
    <t>3 sections reduced to maximum</t>
  </si>
  <si>
    <t># kids new to Lex (Oct 1, 2017)</t>
  </si>
  <si>
    <t>Of which,</t>
  </si>
  <si>
    <t>Total from above</t>
  </si>
  <si>
    <t>% kids</t>
  </si>
  <si>
    <t>new</t>
  </si>
  <si>
    <t>Not enrolled previous</t>
  </si>
  <si>
    <t>spreadsheet)</t>
  </si>
  <si>
    <t>year</t>
  </si>
  <si>
    <t>(per Mary C. 11/14/17</t>
  </si>
  <si>
    <t># kids new to Lexington</t>
  </si>
  <si>
    <t>(Oct 1, 2017 grades 1-5 ONLY)</t>
  </si>
  <si>
    <t>and "old to Lexington":</t>
  </si>
  <si>
    <t>or just</t>
  </si>
  <si>
    <t>of which "new to Lexington":</t>
  </si>
  <si>
    <t>kids ALREADY in Lexington previous year</t>
  </si>
  <si>
    <t>total kids</t>
  </si>
  <si>
    <t>of all kids ALREADY in Lexington</t>
  </si>
  <si>
    <t>Avg # kids per</t>
  </si>
  <si>
    <t>classroom</t>
  </si>
  <si>
    <t>kids/classroom average</t>
  </si>
  <si>
    <t>Avg # kids</t>
  </si>
  <si>
    <t>per</t>
  </si>
  <si>
    <t>Increase:</t>
  </si>
  <si>
    <t>kids per classroom average</t>
  </si>
  <si>
    <t>more than at 146 classrooms</t>
  </si>
  <si>
    <t>move to another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</si>
</sst>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name val="Arial"/>
    </font>
    <font>
      <sz val="10"/>
      <name val="Arial"/>
      <family val="2"/>
    </font>
    <font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i/>
      <sz val="12"/>
      <color rgb="FF000000"/>
      <name val="Calibri"/>
      <scheme val="minor"/>
    </font>
    <font>
      <i/>
      <u/>
      <sz val="12"/>
      <color theme="1"/>
      <name val="Calibri"/>
      <scheme val="minor"/>
    </font>
    <font>
      <b/>
      <u/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56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0" xfId="0" applyFont="1"/>
    <xf numFmtId="0" fontId="0" fillId="0" borderId="0" xfId="0" applyFill="1"/>
    <xf numFmtId="0" fontId="0" fillId="0" borderId="0" xfId="0" applyBorder="1"/>
    <xf numFmtId="0" fontId="0" fillId="0" borderId="2" xfId="0" applyBorder="1" applyAlignment="1">
      <alignment horizontal="right"/>
    </xf>
    <xf numFmtId="0" fontId="0" fillId="0" borderId="2" xfId="0" applyFill="1" applyBorder="1"/>
    <xf numFmtId="0" fontId="0" fillId="0" borderId="2" xfId="0" applyBorder="1"/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0" fontId="4" fillId="2" borderId="0" xfId="0" applyFont="1" applyFill="1"/>
    <xf numFmtId="0" fontId="4" fillId="3" borderId="0" xfId="0" applyFont="1" applyFill="1"/>
    <xf numFmtId="0" fontId="0" fillId="0" borderId="0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3" borderId="2" xfId="0" applyFont="1" applyFill="1" applyBorder="1"/>
    <xf numFmtId="0" fontId="4" fillId="4" borderId="2" xfId="0" applyFont="1" applyFill="1" applyBorder="1"/>
    <xf numFmtId="0" fontId="4" fillId="3" borderId="0" xfId="0" applyFont="1" applyFill="1" applyBorder="1"/>
    <xf numFmtId="0" fontId="4" fillId="4" borderId="0" xfId="0" applyFont="1" applyFill="1" applyBorder="1"/>
    <xf numFmtId="0" fontId="4" fillId="2" borderId="0" xfId="0" applyFont="1" applyFill="1" applyBorder="1"/>
    <xf numFmtId="0" fontId="5" fillId="0" borderId="0" xfId="0" applyFont="1" applyAlignment="1">
      <alignment horizontal="right"/>
    </xf>
    <xf numFmtId="0" fontId="4" fillId="0" borderId="0" xfId="0" applyFont="1" applyBorder="1"/>
    <xf numFmtId="0" fontId="0" fillId="0" borderId="1" xfId="0" applyBorder="1" applyAlignment="1">
      <alignment horizontal="left"/>
    </xf>
    <xf numFmtId="0" fontId="2" fillId="0" borderId="9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5" xfId="0" applyFont="1" applyBorder="1"/>
    <xf numFmtId="0" fontId="2" fillId="0" borderId="16" xfId="0" applyFont="1" applyBorder="1"/>
    <xf numFmtId="164" fontId="2" fillId="5" borderId="0" xfId="1" applyNumberFormat="1" applyFont="1" applyFill="1" applyBorder="1"/>
    <xf numFmtId="0" fontId="2" fillId="0" borderId="3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13" xfId="0" applyBorder="1"/>
    <xf numFmtId="0" fontId="0" fillId="0" borderId="15" xfId="0" applyBorder="1"/>
    <xf numFmtId="0" fontId="2" fillId="0" borderId="10" xfId="0" applyFont="1" applyBorder="1" applyAlignment="1">
      <alignment horizontal="right"/>
    </xf>
    <xf numFmtId="0" fontId="4" fillId="0" borderId="3" xfId="0" applyFont="1" applyBorder="1"/>
    <xf numFmtId="0" fontId="4" fillId="2" borderId="4" xfId="0" applyFont="1" applyFill="1" applyBorder="1"/>
    <xf numFmtId="0" fontId="4" fillId="0" borderId="4" xfId="0" applyFont="1" applyBorder="1"/>
    <xf numFmtId="0" fontId="0" fillId="0" borderId="4" xfId="0" applyBorder="1"/>
    <xf numFmtId="0" fontId="0" fillId="0" borderId="5" xfId="0" applyBorder="1"/>
    <xf numFmtId="0" fontId="4" fillId="0" borderId="17" xfId="0" applyFont="1" applyBorder="1"/>
    <xf numFmtId="0" fontId="0" fillId="0" borderId="18" xfId="0" applyBorder="1"/>
    <xf numFmtId="0" fontId="4" fillId="0" borderId="6" xfId="0" applyFont="1" applyBorder="1"/>
    <xf numFmtId="0" fontId="4" fillId="4" borderId="7" xfId="0" applyFont="1" applyFill="1" applyBorder="1"/>
    <xf numFmtId="0" fontId="4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17" xfId="0" applyBorder="1"/>
    <xf numFmtId="0" fontId="8" fillId="0" borderId="0" xfId="0" applyFont="1"/>
    <xf numFmtId="0" fontId="8" fillId="0" borderId="0" xfId="0" applyFont="1" applyBorder="1"/>
    <xf numFmtId="0" fontId="8" fillId="0" borderId="0" xfId="0" applyFont="1" applyFill="1"/>
    <xf numFmtId="0" fontId="8" fillId="0" borderId="1" xfId="0" applyFont="1" applyBorder="1"/>
    <xf numFmtId="0" fontId="8" fillId="0" borderId="0" xfId="0" applyFont="1" applyFill="1" applyBorder="1"/>
    <xf numFmtId="0" fontId="8" fillId="0" borderId="1" xfId="0" applyFont="1" applyFill="1" applyBorder="1"/>
    <xf numFmtId="0" fontId="9" fillId="0" borderId="1" xfId="0" applyFont="1" applyBorder="1"/>
    <xf numFmtId="0" fontId="9" fillId="0" borderId="0" xfId="0" applyFont="1" applyBorder="1"/>
    <xf numFmtId="0" fontId="10" fillId="0" borderId="0" xfId="0" applyFont="1"/>
    <xf numFmtId="164" fontId="8" fillId="0" borderId="0" xfId="1" applyNumberFormat="1" applyFont="1"/>
    <xf numFmtId="0" fontId="4" fillId="0" borderId="0" xfId="0" applyFont="1" applyFill="1" applyBorder="1"/>
    <xf numFmtId="0" fontId="2" fillId="0" borderId="0" xfId="0" applyFont="1"/>
    <xf numFmtId="0" fontId="2" fillId="5" borderId="0" xfId="0" applyFont="1" applyFill="1" applyBorder="1"/>
    <xf numFmtId="0" fontId="2" fillId="0" borderId="12" xfId="0" applyFont="1" applyBorder="1" applyAlignment="1">
      <alignment horizontal="right"/>
    </xf>
    <xf numFmtId="0" fontId="0" fillId="0" borderId="12" xfId="0" applyBorder="1"/>
    <xf numFmtId="0" fontId="0" fillId="0" borderId="14" xfId="0" applyBorder="1"/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/>
    <xf numFmtId="0" fontId="5" fillId="0" borderId="0" xfId="0" quotePrefix="1" applyFont="1" applyFill="1" applyBorder="1" applyAlignment="1">
      <alignment horizontal="right"/>
    </xf>
    <xf numFmtId="165" fontId="0" fillId="0" borderId="0" xfId="0" applyNumberFormat="1"/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Border="1"/>
    <xf numFmtId="0" fontId="2" fillId="0" borderId="0" xfId="0" applyFont="1" applyFill="1" applyBorder="1"/>
    <xf numFmtId="165" fontId="2" fillId="0" borderId="15" xfId="0" applyNumberFormat="1" applyFont="1" applyBorder="1"/>
  </cellXfs>
  <cellStyles count="5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tabSelected="1" zoomScale="75" zoomScaleNormal="75" zoomScalePageLayoutView="75" workbookViewId="0">
      <selection activeCell="AD58" sqref="AD58"/>
    </sheetView>
  </sheetViews>
  <sheetFormatPr baseColWidth="10" defaultRowHeight="15" x14ac:dyDescent="0"/>
  <cols>
    <col min="1" max="1" width="20.5" customWidth="1"/>
    <col min="2" max="2" width="5.5" customWidth="1"/>
    <col min="10" max="10" width="7.6640625" customWidth="1"/>
    <col min="11" max="11" width="10.83203125" customWidth="1"/>
    <col min="12" max="12" width="2.1640625" customWidth="1"/>
    <col min="13" max="13" width="8.1640625" customWidth="1"/>
    <col min="14" max="14" width="8.6640625" customWidth="1"/>
    <col min="15" max="15" width="1.1640625" customWidth="1"/>
    <col min="16" max="16" width="5" customWidth="1"/>
    <col min="17" max="22" width="9" customWidth="1"/>
    <col min="23" max="23" width="8.1640625" customWidth="1"/>
    <col min="24" max="24" width="9" customWidth="1"/>
    <col min="25" max="25" width="8.1640625" customWidth="1"/>
    <col min="26" max="31" width="8.33203125" customWidth="1"/>
    <col min="32" max="33" width="5.6640625" customWidth="1"/>
    <col min="34" max="34" width="2.5" customWidth="1"/>
    <col min="35" max="35" width="7.83203125" customWidth="1"/>
  </cols>
  <sheetData>
    <row r="1" spans="1:33">
      <c r="A1" s="58" t="s">
        <v>36</v>
      </c>
      <c r="B1" s="1" t="s">
        <v>0</v>
      </c>
      <c r="I1" s="2" t="s">
        <v>1</v>
      </c>
      <c r="P1" s="1" t="s">
        <v>23</v>
      </c>
      <c r="W1" s="2" t="s">
        <v>1</v>
      </c>
      <c r="X1" s="82" t="s">
        <v>51</v>
      </c>
      <c r="Y1" s="2"/>
      <c r="Z1" s="74" t="s">
        <v>26</v>
      </c>
      <c r="AA1" s="24"/>
      <c r="AB1" s="24"/>
      <c r="AC1" s="6"/>
      <c r="AD1" s="6"/>
      <c r="AE1" s="6"/>
      <c r="AF1" s="6"/>
    </row>
    <row r="2" spans="1:33">
      <c r="A2" s="58" t="s">
        <v>38</v>
      </c>
      <c r="I2" s="2" t="s">
        <v>3</v>
      </c>
      <c r="J2" s="58" t="s">
        <v>34</v>
      </c>
      <c r="K2" s="76" t="s">
        <v>48</v>
      </c>
      <c r="M2" t="s">
        <v>2</v>
      </c>
      <c r="W2" s="2" t="s">
        <v>3</v>
      </c>
      <c r="X2" s="2" t="s">
        <v>52</v>
      </c>
      <c r="Y2" s="2"/>
      <c r="Z2" s="2" t="s">
        <v>16</v>
      </c>
      <c r="AA2" s="2" t="s">
        <v>16</v>
      </c>
      <c r="AB2" s="2" t="s">
        <v>16</v>
      </c>
      <c r="AC2" s="2" t="s">
        <v>16</v>
      </c>
      <c r="AD2" s="2" t="s">
        <v>16</v>
      </c>
      <c r="AE2" s="2" t="s">
        <v>16</v>
      </c>
      <c r="AF2" s="2" t="s">
        <v>16</v>
      </c>
    </row>
    <row r="3" spans="1:33" ht="16" thickBot="1">
      <c r="A3" s="58" t="s">
        <v>39</v>
      </c>
      <c r="B3" s="3" t="s">
        <v>6</v>
      </c>
      <c r="C3" s="3" t="s">
        <v>7</v>
      </c>
      <c r="D3" s="3" t="s">
        <v>8</v>
      </c>
      <c r="E3" s="4" t="s">
        <v>9</v>
      </c>
      <c r="F3" s="3" t="s">
        <v>10</v>
      </c>
      <c r="G3" s="3" t="s">
        <v>11</v>
      </c>
      <c r="H3" s="3" t="s">
        <v>12</v>
      </c>
      <c r="I3" s="5" t="s">
        <v>13</v>
      </c>
      <c r="J3" s="66" t="s">
        <v>35</v>
      </c>
      <c r="K3" s="77" t="s">
        <v>49</v>
      </c>
      <c r="L3" s="6"/>
      <c r="M3" s="6" t="s">
        <v>4</v>
      </c>
      <c r="N3" s="6" t="s">
        <v>5</v>
      </c>
      <c r="P3" s="3" t="s">
        <v>6</v>
      </c>
      <c r="Q3" s="3" t="s">
        <v>7</v>
      </c>
      <c r="R3" s="3" t="s">
        <v>8</v>
      </c>
      <c r="S3" s="3" t="s">
        <v>9</v>
      </c>
      <c r="T3" s="3" t="s">
        <v>10</v>
      </c>
      <c r="U3" s="3" t="s">
        <v>11</v>
      </c>
      <c r="V3" s="3" t="s">
        <v>12</v>
      </c>
      <c r="W3" s="5" t="s">
        <v>13</v>
      </c>
      <c r="X3" s="77" t="s">
        <v>49</v>
      </c>
      <c r="Y3" s="81" t="s">
        <v>53</v>
      </c>
      <c r="Z3" s="5" t="s">
        <v>7</v>
      </c>
      <c r="AA3" s="5" t="s">
        <v>8</v>
      </c>
      <c r="AB3" s="18" t="s">
        <v>9</v>
      </c>
      <c r="AC3" s="5" t="s">
        <v>10</v>
      </c>
      <c r="AD3" s="5" t="s">
        <v>11</v>
      </c>
      <c r="AE3" s="5" t="s">
        <v>12</v>
      </c>
      <c r="AF3" s="26" t="s">
        <v>18</v>
      </c>
    </row>
    <row r="4" spans="1:33" ht="16" thickTop="1">
      <c r="A4" s="58" t="s">
        <v>37</v>
      </c>
      <c r="B4" s="2" t="s">
        <v>14</v>
      </c>
      <c r="C4" s="7">
        <v>18</v>
      </c>
      <c r="D4" s="7">
        <v>18</v>
      </c>
      <c r="E4" s="7">
        <v>17</v>
      </c>
      <c r="F4" s="7">
        <v>21</v>
      </c>
      <c r="G4" s="7">
        <v>18</v>
      </c>
      <c r="H4" s="7">
        <v>18</v>
      </c>
      <c r="I4">
        <f>SUM(C4:H8)</f>
        <v>413</v>
      </c>
      <c r="J4" s="58"/>
      <c r="K4" s="78">
        <f>I4/I5</f>
        <v>17.956521739130434</v>
      </c>
      <c r="M4">
        <v>18</v>
      </c>
      <c r="N4">
        <v>20</v>
      </c>
      <c r="P4" s="9" t="s">
        <v>14</v>
      </c>
      <c r="Q4" s="19">
        <v>20</v>
      </c>
      <c r="R4" s="19">
        <v>20</v>
      </c>
      <c r="S4" s="19">
        <v>20</v>
      </c>
      <c r="T4" s="20">
        <v>20</v>
      </c>
      <c r="U4" s="19">
        <v>20</v>
      </c>
      <c r="V4" s="19">
        <v>19</v>
      </c>
      <c r="W4" s="11">
        <f>SUM(Q4:V13)</f>
        <v>413</v>
      </c>
      <c r="X4" s="78">
        <f>W4/W5</f>
        <v>19.666666666666668</v>
      </c>
      <c r="Y4" s="83">
        <f>X4-K4</f>
        <v>1.7101449275362341</v>
      </c>
    </row>
    <row r="5" spans="1:33">
      <c r="C5" s="7">
        <v>18</v>
      </c>
      <c r="D5" s="7">
        <v>18</v>
      </c>
      <c r="E5" s="7">
        <v>17</v>
      </c>
      <c r="F5" s="7">
        <v>21</v>
      </c>
      <c r="G5" s="7">
        <v>18</v>
      </c>
      <c r="H5" s="7">
        <v>18</v>
      </c>
      <c r="I5">
        <f>COUNT(C4:H8)</f>
        <v>23</v>
      </c>
      <c r="J5" s="58"/>
      <c r="K5" s="58"/>
      <c r="P5" s="8"/>
      <c r="Q5" s="21">
        <v>19</v>
      </c>
      <c r="R5" s="21">
        <v>20</v>
      </c>
      <c r="S5" s="21">
        <v>20</v>
      </c>
      <c r="T5" s="22">
        <v>20</v>
      </c>
      <c r="U5" s="21">
        <v>20</v>
      </c>
      <c r="V5" s="21">
        <v>19</v>
      </c>
      <c r="W5" s="8">
        <f>COUNT(Q4:V13)</f>
        <v>21</v>
      </c>
      <c r="X5" s="8"/>
      <c r="Y5" s="8"/>
    </row>
    <row r="6" spans="1:33">
      <c r="C6" s="7">
        <v>18</v>
      </c>
      <c r="D6" s="7">
        <v>18</v>
      </c>
      <c r="E6" s="7">
        <v>17</v>
      </c>
      <c r="F6" s="7">
        <v>21</v>
      </c>
      <c r="G6" s="7">
        <v>17</v>
      </c>
      <c r="H6" s="7">
        <v>18</v>
      </c>
      <c r="J6" s="58"/>
      <c r="K6" s="58"/>
      <c r="P6" s="8"/>
      <c r="Q6" s="21">
        <v>19</v>
      </c>
      <c r="R6" s="21">
        <v>20</v>
      </c>
      <c r="S6" s="21">
        <v>20</v>
      </c>
      <c r="T6" s="22">
        <v>20</v>
      </c>
      <c r="U6" s="21">
        <v>20</v>
      </c>
      <c r="V6" s="21">
        <v>19</v>
      </c>
      <c r="W6" s="8"/>
      <c r="X6" s="8"/>
      <c r="Y6" s="8"/>
    </row>
    <row r="7" spans="1:33">
      <c r="B7" s="8"/>
      <c r="C7" s="7">
        <v>17</v>
      </c>
      <c r="D7" s="7">
        <v>18</v>
      </c>
      <c r="E7" s="7">
        <v>16</v>
      </c>
      <c r="F7" s="7"/>
      <c r="G7" s="7">
        <v>17</v>
      </c>
      <c r="H7" s="7"/>
      <c r="I7" s="8"/>
      <c r="J7" s="58"/>
      <c r="K7" s="58"/>
      <c r="P7" s="8"/>
      <c r="Q7" s="21">
        <v>19</v>
      </c>
      <c r="R7" s="23"/>
      <c r="S7" s="21">
        <v>19</v>
      </c>
      <c r="T7" s="12"/>
      <c r="U7" s="21">
        <v>20</v>
      </c>
      <c r="V7" s="12"/>
      <c r="W7" s="8"/>
      <c r="X7" s="8"/>
      <c r="Y7" s="8"/>
      <c r="AB7" s="8"/>
    </row>
    <row r="8" spans="1:33">
      <c r="B8" s="8"/>
      <c r="C8" s="7"/>
      <c r="D8" s="7"/>
      <c r="E8" s="7">
        <v>16</v>
      </c>
      <c r="F8" s="7"/>
      <c r="G8" s="7"/>
      <c r="H8" s="7"/>
      <c r="I8" s="8"/>
      <c r="J8" s="58"/>
      <c r="K8" s="58"/>
      <c r="P8" s="8"/>
      <c r="Q8" s="8"/>
      <c r="R8" s="8"/>
      <c r="S8" s="23"/>
      <c r="T8" s="8"/>
      <c r="U8" s="8"/>
      <c r="V8" s="8"/>
      <c r="W8" s="8"/>
      <c r="X8" s="8"/>
      <c r="Y8" s="8"/>
      <c r="AB8" s="8"/>
    </row>
    <row r="9" spans="1:33">
      <c r="B9" s="8"/>
      <c r="C9" s="7"/>
      <c r="D9" s="7"/>
      <c r="E9" s="7"/>
      <c r="F9" s="7"/>
      <c r="G9" s="7"/>
      <c r="H9" s="7"/>
      <c r="I9" s="8"/>
      <c r="J9" s="58"/>
      <c r="K9" s="58"/>
      <c r="P9" s="8"/>
      <c r="Q9" s="68"/>
      <c r="R9" s="68"/>
      <c r="S9" s="68"/>
      <c r="T9" s="68"/>
      <c r="U9" s="68"/>
      <c r="V9" s="68"/>
      <c r="W9" s="8"/>
      <c r="X9" s="8"/>
      <c r="Y9" s="8"/>
      <c r="AB9" s="8"/>
    </row>
    <row r="10" spans="1:33">
      <c r="A10" t="s">
        <v>33</v>
      </c>
      <c r="B10" s="8"/>
      <c r="C10" s="7">
        <f>SUM(C4:C8)</f>
        <v>71</v>
      </c>
      <c r="D10" s="7">
        <f t="shared" ref="D10:H10" si="0">SUM(D4:D8)</f>
        <v>72</v>
      </c>
      <c r="E10" s="7">
        <f t="shared" si="0"/>
        <v>83</v>
      </c>
      <c r="F10" s="7">
        <f t="shared" si="0"/>
        <v>63</v>
      </c>
      <c r="G10" s="7">
        <f t="shared" si="0"/>
        <v>70</v>
      </c>
      <c r="H10" s="7">
        <f t="shared" si="0"/>
        <v>54</v>
      </c>
      <c r="I10" s="12">
        <f>SUM(C10:H10)</f>
        <v>413</v>
      </c>
      <c r="J10" s="58"/>
      <c r="K10" s="58"/>
      <c r="P10" s="8"/>
      <c r="Q10" s="68"/>
      <c r="R10" s="68"/>
      <c r="S10" s="68"/>
      <c r="T10" s="68"/>
      <c r="U10" s="68"/>
      <c r="V10" s="68"/>
      <c r="W10" s="8"/>
      <c r="X10" s="8"/>
      <c r="Y10" s="8"/>
      <c r="AB10" s="8"/>
    </row>
    <row r="11" spans="1:33">
      <c r="B11" s="8"/>
      <c r="C11" s="7"/>
      <c r="D11" s="7"/>
      <c r="E11" s="7"/>
      <c r="F11" s="7"/>
      <c r="G11" s="7"/>
      <c r="H11" s="7"/>
      <c r="I11" s="8"/>
      <c r="J11" s="58"/>
      <c r="K11" s="58"/>
      <c r="P11" s="8"/>
      <c r="Q11" s="68"/>
      <c r="R11" s="68"/>
      <c r="S11" s="68"/>
      <c r="T11" s="68"/>
      <c r="U11" s="68"/>
      <c r="V11" s="68"/>
      <c r="W11" s="8"/>
      <c r="X11" s="8"/>
      <c r="Y11" s="8"/>
      <c r="AB11" s="8"/>
    </row>
    <row r="12" spans="1:33">
      <c r="A12" s="58" t="s">
        <v>32</v>
      </c>
      <c r="B12" s="59"/>
      <c r="C12" s="60"/>
      <c r="D12" s="60"/>
      <c r="E12" s="60"/>
      <c r="F12" s="60"/>
      <c r="G12" s="60"/>
      <c r="H12" s="60"/>
      <c r="I12" s="59"/>
      <c r="J12" s="58"/>
      <c r="K12" s="58"/>
      <c r="P12" s="8"/>
      <c r="Q12" s="68"/>
      <c r="R12" s="68"/>
      <c r="S12" s="68"/>
      <c r="T12" s="68"/>
      <c r="U12" s="68"/>
      <c r="V12" s="68"/>
      <c r="W12" s="8"/>
      <c r="X12" s="8"/>
      <c r="Y12" s="8"/>
      <c r="Z12" t="str">
        <f t="shared" ref="Z12:AE12" si="1">IF(Z13="","",IF(Z13&gt;C13,Z13-C13,""))</f>
        <v/>
      </c>
      <c r="AA12" t="str">
        <f t="shared" si="1"/>
        <v/>
      </c>
      <c r="AB12" t="str">
        <f t="shared" si="1"/>
        <v/>
      </c>
      <c r="AC12" t="str">
        <f t="shared" si="1"/>
        <v/>
      </c>
      <c r="AD12" t="str">
        <f t="shared" si="1"/>
        <v/>
      </c>
      <c r="AE12" t="str">
        <f t="shared" si="1"/>
        <v/>
      </c>
      <c r="AF12" s="69">
        <f>SUM(Z12:AE12)</f>
        <v>0</v>
      </c>
      <c r="AG12" s="69" t="s">
        <v>45</v>
      </c>
    </row>
    <row r="13" spans="1:33" ht="16" thickBot="1">
      <c r="A13" s="61" t="s">
        <v>31</v>
      </c>
      <c r="B13" s="59"/>
      <c r="C13" s="60">
        <v>69</v>
      </c>
      <c r="D13" s="58">
        <v>68</v>
      </c>
      <c r="E13" s="60">
        <v>76</v>
      </c>
      <c r="F13" s="58">
        <v>51</v>
      </c>
      <c r="G13" s="58">
        <v>58</v>
      </c>
      <c r="H13" s="58">
        <v>45</v>
      </c>
      <c r="I13" s="59">
        <f>SUM(C13:H13)</f>
        <v>367</v>
      </c>
      <c r="J13" s="67">
        <f>I13/I4</f>
        <v>0.88861985472154958</v>
      </c>
      <c r="K13" s="67"/>
      <c r="P13" s="13"/>
      <c r="Q13" s="13"/>
      <c r="R13" s="13"/>
      <c r="S13" s="13"/>
      <c r="T13" s="13"/>
      <c r="U13" s="13"/>
      <c r="V13" s="13"/>
      <c r="W13" s="13"/>
      <c r="X13" s="8"/>
      <c r="Y13" s="8"/>
      <c r="Z13" t="str">
        <f t="shared" ref="Z13:AE13" si="2">IF(SUM(C4:C8)-SUM(Q4:Q8)&gt;0,SUM(C4:C8)-SUM(Q4:Q8),"")</f>
        <v/>
      </c>
      <c r="AA13">
        <f t="shared" si="2"/>
        <v>12</v>
      </c>
      <c r="AB13">
        <f t="shared" si="2"/>
        <v>4</v>
      </c>
      <c r="AC13">
        <f t="shared" si="2"/>
        <v>3</v>
      </c>
      <c r="AD13" t="str">
        <f t="shared" si="2"/>
        <v/>
      </c>
      <c r="AE13" t="str">
        <f t="shared" si="2"/>
        <v/>
      </c>
      <c r="AF13">
        <f>SUM(Z13:AE13)</f>
        <v>19</v>
      </c>
      <c r="AG13" t="s">
        <v>46</v>
      </c>
    </row>
    <row r="14" spans="1:33" ht="16" thickTop="1">
      <c r="B14" s="9">
        <v>1</v>
      </c>
      <c r="C14" s="10">
        <v>21</v>
      </c>
      <c r="D14" s="10">
        <v>22</v>
      </c>
      <c r="E14" s="10">
        <v>22</v>
      </c>
      <c r="F14" s="10">
        <v>20</v>
      </c>
      <c r="G14" s="10">
        <v>23</v>
      </c>
      <c r="H14" s="10">
        <v>23</v>
      </c>
      <c r="I14" s="11">
        <f>SUM(C14:H17)</f>
        <v>493</v>
      </c>
      <c r="J14" s="58"/>
      <c r="K14" s="78">
        <f>I14/I15</f>
        <v>21.434782608695652</v>
      </c>
      <c r="M14">
        <v>22</v>
      </c>
      <c r="N14">
        <v>24</v>
      </c>
      <c r="P14" s="17">
        <v>1</v>
      </c>
      <c r="Q14" s="16">
        <v>24</v>
      </c>
      <c r="R14" s="16">
        <v>24</v>
      </c>
      <c r="S14" s="16">
        <v>24</v>
      </c>
      <c r="T14" s="16">
        <v>21</v>
      </c>
      <c r="U14" s="16">
        <v>24</v>
      </c>
      <c r="V14" s="12">
        <v>23</v>
      </c>
      <c r="W14" s="8">
        <f>SUM(Q14:V19)</f>
        <v>493</v>
      </c>
      <c r="X14" s="78">
        <f>W14/W15</f>
        <v>23.476190476190474</v>
      </c>
      <c r="Y14" s="83">
        <f>X14-K14</f>
        <v>2.0414078674948222</v>
      </c>
      <c r="AB14" s="8"/>
    </row>
    <row r="15" spans="1:33">
      <c r="B15" s="8"/>
      <c r="C15" s="12">
        <v>21</v>
      </c>
      <c r="D15" s="12">
        <v>22</v>
      </c>
      <c r="E15" s="12">
        <v>22</v>
      </c>
      <c r="F15" s="12">
        <v>20</v>
      </c>
      <c r="G15" s="12">
        <v>22</v>
      </c>
      <c r="H15" s="12">
        <v>22</v>
      </c>
      <c r="I15" s="8">
        <f>COUNT(C14:H17)</f>
        <v>23</v>
      </c>
      <c r="J15" s="58"/>
      <c r="K15" s="58"/>
      <c r="P15" s="8"/>
      <c r="Q15" s="16">
        <v>24</v>
      </c>
      <c r="R15" s="16">
        <v>24</v>
      </c>
      <c r="S15" s="16">
        <v>24</v>
      </c>
      <c r="T15" s="16">
        <v>21</v>
      </c>
      <c r="U15" s="16">
        <v>24</v>
      </c>
      <c r="V15" s="16">
        <v>24</v>
      </c>
      <c r="W15" s="8">
        <f>COUNT(Q14:V19)</f>
        <v>21</v>
      </c>
      <c r="X15" s="8"/>
      <c r="Y15" s="8"/>
      <c r="AB15" s="8"/>
    </row>
    <row r="16" spans="1:33">
      <c r="B16" s="8"/>
      <c r="C16" s="12">
        <v>21</v>
      </c>
      <c r="D16" s="12">
        <v>21</v>
      </c>
      <c r="E16" s="12">
        <v>21</v>
      </c>
      <c r="F16" s="12">
        <v>20</v>
      </c>
      <c r="G16" s="12">
        <v>22</v>
      </c>
      <c r="H16" s="12">
        <v>22</v>
      </c>
      <c r="I16" s="8"/>
      <c r="J16" s="58"/>
      <c r="K16" s="58"/>
      <c r="P16" s="8"/>
      <c r="Q16" s="16">
        <v>24</v>
      </c>
      <c r="R16" s="16">
        <v>24</v>
      </c>
      <c r="S16" s="16">
        <v>24</v>
      </c>
      <c r="T16" s="12">
        <v>20</v>
      </c>
      <c r="U16" s="16">
        <v>24</v>
      </c>
      <c r="V16" s="16">
        <v>24</v>
      </c>
      <c r="W16" s="8"/>
      <c r="X16" s="8"/>
      <c r="Y16" s="8"/>
      <c r="AB16" s="8"/>
    </row>
    <row r="17" spans="1:33">
      <c r="B17" s="8"/>
      <c r="C17" s="12">
        <v>21</v>
      </c>
      <c r="D17" s="12">
        <v>21</v>
      </c>
      <c r="E17" s="12">
        <v>20</v>
      </c>
      <c r="F17" s="12"/>
      <c r="G17" s="12">
        <v>22</v>
      </c>
      <c r="H17" s="12">
        <v>22</v>
      </c>
      <c r="I17" s="8"/>
      <c r="J17" s="58"/>
      <c r="K17" s="58"/>
      <c r="P17" s="8"/>
      <c r="Q17" s="15"/>
      <c r="R17" s="16">
        <v>24</v>
      </c>
      <c r="S17" s="15"/>
      <c r="T17" s="12"/>
      <c r="U17" s="16">
        <v>24</v>
      </c>
      <c r="V17" s="16">
        <v>24</v>
      </c>
      <c r="W17" s="8"/>
      <c r="X17" s="8"/>
      <c r="Y17" s="8"/>
      <c r="AB17" s="8"/>
    </row>
    <row r="18" spans="1:33">
      <c r="A18" s="58" t="s">
        <v>32</v>
      </c>
      <c r="B18" s="59"/>
      <c r="C18" s="62"/>
      <c r="D18" s="62"/>
      <c r="E18" s="62"/>
      <c r="F18" s="62"/>
      <c r="G18" s="62"/>
      <c r="H18" s="62"/>
      <c r="I18" s="59"/>
      <c r="J18" s="58"/>
      <c r="K18" s="58"/>
      <c r="P18" s="8"/>
      <c r="Q18" s="8"/>
      <c r="R18" s="8"/>
      <c r="S18" s="8"/>
      <c r="T18" s="8"/>
      <c r="U18" s="8"/>
      <c r="V18" s="8"/>
      <c r="W18" s="8"/>
      <c r="X18" s="8"/>
      <c r="Y18" s="8"/>
      <c r="Z18" t="str">
        <f>IF(Z19="","",IF(Z19&gt;C19,Z19-C19,""))</f>
        <v/>
      </c>
      <c r="AA18" t="str">
        <f t="shared" ref="AA18" si="3">IF(AA19="","",IF(AA19&gt;D19,AA19-D19,""))</f>
        <v/>
      </c>
      <c r="AB18" t="str">
        <f t="shared" ref="AB18" si="4">IF(AB19="","",IF(AB19&gt;E19,AB19-E19,""))</f>
        <v/>
      </c>
      <c r="AC18" t="str">
        <f t="shared" ref="AC18" si="5">IF(AC19="","",IF(AC19&gt;F19,AC19-F19,""))</f>
        <v/>
      </c>
      <c r="AD18" t="str">
        <f t="shared" ref="AD18" si="6">IF(AD19="","",IF(AD19&gt;G19,AD19-G19,""))</f>
        <v/>
      </c>
      <c r="AE18" t="str">
        <f t="shared" ref="AE18" si="7">IF(AE19="","",IF(AE19&gt;H19,AE19-H19,""))</f>
        <v/>
      </c>
      <c r="AF18" s="69">
        <f>SUM(Z18:AE18)</f>
        <v>0</v>
      </c>
      <c r="AG18" s="69" t="s">
        <v>45</v>
      </c>
    </row>
    <row r="19" spans="1:33" ht="16" thickBot="1">
      <c r="A19" s="61" t="s">
        <v>31</v>
      </c>
      <c r="B19" s="61"/>
      <c r="C19" s="63">
        <v>15</v>
      </c>
      <c r="D19" s="63">
        <v>22</v>
      </c>
      <c r="E19" s="63">
        <v>17</v>
      </c>
      <c r="F19" s="63">
        <v>12</v>
      </c>
      <c r="G19" s="63">
        <v>16</v>
      </c>
      <c r="H19" s="63">
        <v>14</v>
      </c>
      <c r="I19" s="63">
        <f>SUM(C19:H19)</f>
        <v>96</v>
      </c>
      <c r="J19" s="67">
        <f>I19/I14</f>
        <v>0.1947261663286004</v>
      </c>
      <c r="K19" s="67"/>
      <c r="P19" s="13"/>
      <c r="Q19" s="14"/>
      <c r="R19" s="14"/>
      <c r="S19" s="14"/>
      <c r="T19" s="14"/>
      <c r="U19" s="14"/>
      <c r="V19" s="14"/>
      <c r="W19" s="13"/>
      <c r="X19" s="8"/>
      <c r="Y19" s="8"/>
      <c r="Z19">
        <f t="shared" ref="Z19:AE19" si="8">IF(SUM(C14:C17)-SUM(Q14:Q17)&gt;0,SUM(C14:C17)-SUM(Q14:Q17),"")</f>
        <v>12</v>
      </c>
      <c r="AA19" t="str">
        <f t="shared" si="8"/>
        <v/>
      </c>
      <c r="AB19">
        <f t="shared" si="8"/>
        <v>13</v>
      </c>
      <c r="AC19" t="str">
        <f t="shared" si="8"/>
        <v/>
      </c>
      <c r="AD19" t="str">
        <f t="shared" si="8"/>
        <v/>
      </c>
      <c r="AE19" t="str">
        <f t="shared" si="8"/>
        <v/>
      </c>
      <c r="AF19">
        <f>SUM(Z19:AE19)</f>
        <v>25</v>
      </c>
      <c r="AG19" t="s">
        <v>46</v>
      </c>
    </row>
    <row r="20" spans="1:33" ht="16" thickTop="1">
      <c r="B20">
        <v>2</v>
      </c>
      <c r="C20" s="7">
        <v>23</v>
      </c>
      <c r="D20" s="7">
        <v>20</v>
      </c>
      <c r="E20" s="7">
        <v>24</v>
      </c>
      <c r="F20" s="7">
        <v>22</v>
      </c>
      <c r="G20" s="7">
        <v>20</v>
      </c>
      <c r="H20" s="7">
        <v>25</v>
      </c>
      <c r="I20">
        <f>SUM(C20:H24)</f>
        <v>528</v>
      </c>
      <c r="J20" s="58"/>
      <c r="K20" s="78">
        <f>I20/I21</f>
        <v>22</v>
      </c>
      <c r="M20">
        <v>22</v>
      </c>
      <c r="N20">
        <v>26</v>
      </c>
      <c r="P20">
        <v>2</v>
      </c>
      <c r="Q20" s="16">
        <v>26</v>
      </c>
      <c r="R20" s="16">
        <v>26</v>
      </c>
      <c r="S20" s="7">
        <v>24</v>
      </c>
      <c r="T20" s="16">
        <v>24</v>
      </c>
      <c r="U20" s="16">
        <v>26</v>
      </c>
      <c r="V20" s="16">
        <v>26</v>
      </c>
      <c r="W20">
        <f>SUM(Q20:V26)</f>
        <v>528</v>
      </c>
      <c r="X20" s="78">
        <f>W20/W21</f>
        <v>25.142857142857142</v>
      </c>
      <c r="Y20" s="83">
        <f>X20-K20</f>
        <v>3.1428571428571423</v>
      </c>
    </row>
    <row r="21" spans="1:33">
      <c r="C21" s="7">
        <v>23</v>
      </c>
      <c r="D21" s="7">
        <v>20</v>
      </c>
      <c r="E21" s="7">
        <v>24</v>
      </c>
      <c r="F21" s="7">
        <v>22</v>
      </c>
      <c r="G21" s="7">
        <v>20</v>
      </c>
      <c r="H21" s="7">
        <v>25</v>
      </c>
      <c r="I21">
        <f>COUNT(C20:H24)</f>
        <v>24</v>
      </c>
      <c r="J21" s="58"/>
      <c r="K21" s="58"/>
      <c r="Q21" s="16">
        <v>26</v>
      </c>
      <c r="R21" s="16">
        <v>26</v>
      </c>
      <c r="S21" s="7">
        <v>24</v>
      </c>
      <c r="T21" s="16">
        <v>24</v>
      </c>
      <c r="U21" s="16">
        <v>26</v>
      </c>
      <c r="V21" s="7">
        <v>25</v>
      </c>
      <c r="W21">
        <f>COUNT(Q20:V26)</f>
        <v>21</v>
      </c>
    </row>
    <row r="22" spans="1:33">
      <c r="C22" s="7">
        <v>23</v>
      </c>
      <c r="D22" s="7">
        <v>20</v>
      </c>
      <c r="E22" s="7">
        <v>24</v>
      </c>
      <c r="F22" s="7">
        <v>22</v>
      </c>
      <c r="G22" s="7">
        <v>20</v>
      </c>
      <c r="H22" s="7">
        <v>25</v>
      </c>
      <c r="J22" s="58"/>
      <c r="K22" s="58"/>
      <c r="Q22" s="16">
        <v>26</v>
      </c>
      <c r="R22" s="16">
        <v>26</v>
      </c>
      <c r="S22" s="7">
        <v>24</v>
      </c>
      <c r="T22" s="16">
        <v>24</v>
      </c>
      <c r="U22" s="16">
        <v>26</v>
      </c>
      <c r="V22" s="7">
        <v>25</v>
      </c>
    </row>
    <row r="23" spans="1:33">
      <c r="B23" s="8"/>
      <c r="C23" s="7">
        <v>22</v>
      </c>
      <c r="D23" s="7">
        <v>20</v>
      </c>
      <c r="E23" s="7">
        <v>24</v>
      </c>
      <c r="F23" s="7">
        <v>22</v>
      </c>
      <c r="G23" s="7">
        <v>19</v>
      </c>
      <c r="H23" s="7"/>
      <c r="I23" s="8"/>
      <c r="J23" s="58"/>
      <c r="K23" s="58"/>
      <c r="P23" s="8"/>
      <c r="Q23" s="15"/>
      <c r="R23" s="16">
        <v>26</v>
      </c>
      <c r="S23" s="7">
        <v>24</v>
      </c>
      <c r="T23" s="16">
        <v>24</v>
      </c>
      <c r="U23" s="15"/>
      <c r="V23" s="7"/>
      <c r="W23" s="8"/>
      <c r="X23" s="8"/>
      <c r="Y23" s="8"/>
      <c r="Z23" s="8"/>
      <c r="AA23" s="8"/>
      <c r="AB23" s="8"/>
      <c r="AC23" s="8"/>
      <c r="AD23" s="8"/>
      <c r="AE23" s="8"/>
    </row>
    <row r="24" spans="1:33">
      <c r="B24" s="8"/>
      <c r="C24" s="7"/>
      <c r="D24" s="7">
        <v>19</v>
      </c>
      <c r="E24" s="7"/>
      <c r="F24" s="7"/>
      <c r="G24" s="7"/>
      <c r="H24" s="7"/>
      <c r="I24" s="8"/>
      <c r="J24" s="58"/>
      <c r="K24" s="58"/>
      <c r="P24" s="8"/>
      <c r="Q24" s="8"/>
      <c r="R24" s="1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3">
      <c r="A25" s="58" t="s">
        <v>32</v>
      </c>
      <c r="B25" s="59"/>
      <c r="C25" s="60"/>
      <c r="D25" s="60"/>
      <c r="E25" s="60"/>
      <c r="F25" s="60"/>
      <c r="G25" s="60"/>
      <c r="H25" s="60"/>
      <c r="I25" s="59"/>
      <c r="J25" s="58"/>
      <c r="K25" s="58"/>
      <c r="P25" s="8"/>
      <c r="Q25" s="8"/>
      <c r="R25" s="8"/>
      <c r="S25" s="8"/>
      <c r="T25" s="8"/>
      <c r="U25" s="8"/>
      <c r="V25" s="7"/>
      <c r="W25" s="8"/>
      <c r="X25" s="8"/>
      <c r="Y25" s="8"/>
      <c r="Z25">
        <f>IF(Z26="","",IF(Z26&gt;C26,Z26-C26,""))</f>
        <v>5</v>
      </c>
      <c r="AA25" t="str">
        <f t="shared" ref="AA25" si="9">IF(AA26="","",IF(AA26&gt;D26,AA26-D26,""))</f>
        <v/>
      </c>
      <c r="AB25" t="str">
        <f t="shared" ref="AB25" si="10">IF(AB26="","",IF(AB26&gt;E26,AB26-E26,""))</f>
        <v/>
      </c>
      <c r="AC25" t="str">
        <f t="shared" ref="AC25" si="11">IF(AC26="","",IF(AC26&gt;F26,AC26-F26,""))</f>
        <v/>
      </c>
      <c r="AD25" t="str">
        <f t="shared" ref="AD25" si="12">IF(AD26="","",IF(AD26&gt;G26,AD26-G26,""))</f>
        <v/>
      </c>
      <c r="AE25" t="str">
        <f t="shared" ref="AE25" si="13">IF(AE26="","",IF(AE26&gt;H26,AE26-H26,""))</f>
        <v/>
      </c>
      <c r="AF25" s="69">
        <f>SUM(Z25:AE25)</f>
        <v>5</v>
      </c>
      <c r="AG25" s="69" t="s">
        <v>45</v>
      </c>
    </row>
    <row r="26" spans="1:33" ht="16" thickBot="1">
      <c r="A26" s="64" t="s">
        <v>31</v>
      </c>
      <c r="B26" s="59"/>
      <c r="C26" s="62">
        <v>8</v>
      </c>
      <c r="D26" s="62">
        <v>12</v>
      </c>
      <c r="E26" s="59">
        <v>8</v>
      </c>
      <c r="F26" s="59">
        <v>9</v>
      </c>
      <c r="G26" s="59">
        <v>9</v>
      </c>
      <c r="H26" s="59">
        <v>11</v>
      </c>
      <c r="I26" s="59">
        <f>SUM(C26:H26)</f>
        <v>57</v>
      </c>
      <c r="J26" s="67">
        <f>I26/I20</f>
        <v>0.10795454545454546</v>
      </c>
      <c r="K26" s="67"/>
      <c r="P26" s="8"/>
      <c r="Q26" s="8"/>
      <c r="R26" s="8"/>
      <c r="S26" s="8"/>
      <c r="T26" s="8"/>
      <c r="U26" s="8"/>
      <c r="V26" s="8"/>
      <c r="W26" s="8"/>
      <c r="X26" s="8"/>
      <c r="Y26" s="8"/>
      <c r="Z26">
        <f t="shared" ref="Z26:AE26" si="14">IF(SUM(C20:C24)-SUM(Q20:Q24)&gt;0,SUM(C20:C24)-SUM(Q20:Q24),"")</f>
        <v>13</v>
      </c>
      <c r="AA26" t="str">
        <f t="shared" si="14"/>
        <v/>
      </c>
      <c r="AB26" t="str">
        <f t="shared" si="14"/>
        <v/>
      </c>
      <c r="AC26" t="str">
        <f t="shared" si="14"/>
        <v/>
      </c>
      <c r="AD26">
        <f t="shared" si="14"/>
        <v>1</v>
      </c>
      <c r="AE26" t="str">
        <f t="shared" si="14"/>
        <v/>
      </c>
      <c r="AF26">
        <f>SUM(Z26:AE26)</f>
        <v>14</v>
      </c>
      <c r="AG26" t="s">
        <v>46</v>
      </c>
    </row>
    <row r="27" spans="1:33" ht="16" thickTop="1">
      <c r="B27" s="11">
        <v>3</v>
      </c>
      <c r="C27" s="10">
        <v>25</v>
      </c>
      <c r="D27" s="10">
        <v>21</v>
      </c>
      <c r="E27" s="10">
        <v>23</v>
      </c>
      <c r="F27" s="10">
        <v>25</v>
      </c>
      <c r="G27" s="10">
        <v>25</v>
      </c>
      <c r="H27" s="10">
        <v>25</v>
      </c>
      <c r="I27" s="11">
        <f>SUM(C27:H31)</f>
        <v>535</v>
      </c>
      <c r="J27" s="58"/>
      <c r="K27" s="78">
        <f>I27/I28</f>
        <v>23.260869565217391</v>
      </c>
      <c r="M27">
        <v>24</v>
      </c>
      <c r="N27">
        <v>26</v>
      </c>
      <c r="P27" s="11">
        <v>3</v>
      </c>
      <c r="Q27" s="19">
        <v>26</v>
      </c>
      <c r="R27" s="19">
        <v>26</v>
      </c>
      <c r="S27" s="19">
        <v>26</v>
      </c>
      <c r="T27" s="10">
        <v>25</v>
      </c>
      <c r="U27" s="10">
        <v>25</v>
      </c>
      <c r="V27" s="19">
        <v>26</v>
      </c>
      <c r="W27" s="11">
        <f>SUM(Q27:V31)</f>
        <v>535</v>
      </c>
      <c r="X27" s="78">
        <f>W27/W28</f>
        <v>25.476190476190474</v>
      </c>
      <c r="Y27" s="83">
        <f>X27-K27</f>
        <v>2.2153209109730838</v>
      </c>
      <c r="Z27" s="8"/>
      <c r="AA27" s="8"/>
      <c r="AB27" s="8"/>
      <c r="AC27" s="8"/>
      <c r="AD27" s="8"/>
      <c r="AE27" s="8"/>
    </row>
    <row r="28" spans="1:33">
      <c r="B28" s="8"/>
      <c r="C28" s="12">
        <v>25</v>
      </c>
      <c r="D28" s="12">
        <v>21</v>
      </c>
      <c r="E28" s="12">
        <v>23</v>
      </c>
      <c r="F28" s="12">
        <v>25</v>
      </c>
      <c r="G28" s="12">
        <v>25</v>
      </c>
      <c r="H28" s="12">
        <v>24</v>
      </c>
      <c r="I28" s="8">
        <f>COUNT(C27:H31)</f>
        <v>23</v>
      </c>
      <c r="J28" s="58"/>
      <c r="K28" s="58"/>
      <c r="P28" s="8"/>
      <c r="Q28" s="16">
        <v>26</v>
      </c>
      <c r="R28" s="16">
        <v>26</v>
      </c>
      <c r="S28" s="16">
        <v>26</v>
      </c>
      <c r="T28" s="12">
        <v>25</v>
      </c>
      <c r="U28" s="12">
        <v>25</v>
      </c>
      <c r="V28" s="16">
        <v>26</v>
      </c>
      <c r="W28" s="8">
        <f>COUNT(Q27:V31)</f>
        <v>21</v>
      </c>
      <c r="X28" s="8"/>
      <c r="Y28" s="8"/>
      <c r="Z28" s="8"/>
      <c r="AA28" s="8"/>
      <c r="AB28" s="8"/>
      <c r="AC28" s="8"/>
      <c r="AD28" s="8"/>
      <c r="AE28" s="8"/>
    </row>
    <row r="29" spans="1:33">
      <c r="B29" s="8"/>
      <c r="C29" s="12">
        <v>24</v>
      </c>
      <c r="D29" s="12">
        <v>20</v>
      </c>
      <c r="E29" s="12">
        <v>22</v>
      </c>
      <c r="F29" s="12">
        <v>25</v>
      </c>
      <c r="G29" s="12">
        <v>24</v>
      </c>
      <c r="H29" s="12">
        <v>24</v>
      </c>
      <c r="I29" s="8"/>
      <c r="J29" s="58"/>
      <c r="K29" s="58"/>
      <c r="P29" s="8"/>
      <c r="Q29" s="16">
        <v>26</v>
      </c>
      <c r="R29" s="16">
        <v>26</v>
      </c>
      <c r="S29" s="16">
        <v>26</v>
      </c>
      <c r="T29" s="12">
        <v>25</v>
      </c>
      <c r="U29" s="12">
        <v>24</v>
      </c>
      <c r="V29" s="16">
        <v>26</v>
      </c>
      <c r="W29" s="8"/>
      <c r="X29" s="8"/>
      <c r="Y29" s="8"/>
      <c r="Z29" s="8"/>
      <c r="AA29" s="8"/>
      <c r="AB29" s="8"/>
      <c r="AC29" s="8"/>
      <c r="AD29" s="8"/>
      <c r="AE29" s="8"/>
    </row>
    <row r="30" spans="1:33">
      <c r="B30" s="8"/>
      <c r="C30" s="12">
        <v>24</v>
      </c>
      <c r="D30" s="12">
        <v>20</v>
      </c>
      <c r="E30" s="12">
        <v>22</v>
      </c>
      <c r="F30" s="12">
        <v>24</v>
      </c>
      <c r="G30" s="12"/>
      <c r="H30" s="12"/>
      <c r="I30" s="8"/>
      <c r="J30" s="58"/>
      <c r="K30" s="58"/>
      <c r="P30" s="8"/>
      <c r="Q30" s="16">
        <v>26</v>
      </c>
      <c r="R30" s="16">
        <v>23</v>
      </c>
      <c r="S30" s="15"/>
      <c r="T30" s="16">
        <v>25</v>
      </c>
      <c r="U30" s="12"/>
      <c r="V30" s="12"/>
      <c r="W30" s="8"/>
      <c r="X30" s="8"/>
      <c r="Y30" s="8"/>
      <c r="Z30" s="8"/>
      <c r="AA30" s="8"/>
      <c r="AB30" s="8"/>
      <c r="AC30" s="8"/>
      <c r="AD30" s="8"/>
      <c r="AE30" s="8"/>
    </row>
    <row r="31" spans="1:33">
      <c r="B31" s="8"/>
      <c r="C31" s="12"/>
      <c r="D31" s="12">
        <v>19</v>
      </c>
      <c r="E31" s="12"/>
      <c r="F31" s="12"/>
      <c r="G31" s="12"/>
      <c r="H31" s="12"/>
      <c r="I31" s="8"/>
      <c r="J31" s="58"/>
      <c r="K31" s="58"/>
      <c r="P31" s="8"/>
      <c r="Q31" s="12"/>
      <c r="R31" s="15"/>
      <c r="S31" s="12"/>
      <c r="T31" s="12"/>
      <c r="U31" s="12"/>
      <c r="V31" s="12"/>
      <c r="W31" s="8"/>
      <c r="X31" s="8"/>
      <c r="Y31" s="8"/>
      <c r="Z31" s="8"/>
      <c r="AA31" s="8"/>
      <c r="AB31" s="8"/>
      <c r="AC31" s="8"/>
      <c r="AD31" s="8"/>
      <c r="AE31" s="8"/>
    </row>
    <row r="32" spans="1:33">
      <c r="A32" s="58" t="s">
        <v>32</v>
      </c>
      <c r="B32" s="59"/>
      <c r="C32" s="62"/>
      <c r="D32" s="62"/>
      <c r="E32" s="62"/>
      <c r="F32" s="62"/>
      <c r="G32" s="62"/>
      <c r="H32" s="62"/>
      <c r="I32" s="59"/>
      <c r="J32" s="58"/>
      <c r="K32" s="58"/>
      <c r="P32" s="8"/>
      <c r="Q32" s="12"/>
      <c r="R32" s="12"/>
      <c r="S32" s="12"/>
      <c r="T32" s="12"/>
      <c r="U32" s="12"/>
      <c r="V32" s="12"/>
      <c r="W32" s="8"/>
      <c r="X32" s="8"/>
      <c r="Y32" s="8"/>
      <c r="Z32" t="str">
        <f>IF(Z33="","",IF(Z33&gt;C33,Z33-C33,""))</f>
        <v/>
      </c>
      <c r="AA32" t="str">
        <f t="shared" ref="AA32" si="15">IF(AA33="","",IF(AA33&gt;D33,AA33-D33,""))</f>
        <v/>
      </c>
      <c r="AB32">
        <f t="shared" ref="AB32" si="16">IF(AB33="","",IF(AB33&gt;E33,AB33-E33,""))</f>
        <v>4</v>
      </c>
      <c r="AC32" t="str">
        <f t="shared" ref="AC32" si="17">IF(AC33="","",IF(AC33&gt;F33,AC33-F33,""))</f>
        <v/>
      </c>
      <c r="AD32" t="str">
        <f t="shared" ref="AD32" si="18">IF(AD33="","",IF(AD33&gt;G33,AD33-G33,""))</f>
        <v/>
      </c>
      <c r="AE32" t="str">
        <f t="shared" ref="AE32" si="19">IF(AE33="","",IF(AE33&gt;H33,AE33-H33,""))</f>
        <v/>
      </c>
      <c r="AF32" s="69">
        <f>SUM(Z32:AE32)</f>
        <v>4</v>
      </c>
      <c r="AG32" s="69" t="s">
        <v>45</v>
      </c>
    </row>
    <row r="33" spans="1:33" ht="16" thickBot="1">
      <c r="A33" s="64" t="s">
        <v>31</v>
      </c>
      <c r="B33" s="61"/>
      <c r="C33" s="61">
        <v>12</v>
      </c>
      <c r="D33" s="61">
        <v>7</v>
      </c>
      <c r="E33" s="61">
        <v>8</v>
      </c>
      <c r="F33" s="61">
        <v>12</v>
      </c>
      <c r="G33" s="61">
        <v>12</v>
      </c>
      <c r="H33" s="61">
        <v>6</v>
      </c>
      <c r="I33" s="63">
        <f>SUM(C33:H33)</f>
        <v>57</v>
      </c>
      <c r="J33" s="67">
        <f>I33/I27</f>
        <v>0.10654205607476636</v>
      </c>
      <c r="K33" s="67"/>
      <c r="P33" s="13"/>
      <c r="Q33" s="13"/>
      <c r="R33" s="13"/>
      <c r="S33" s="13"/>
      <c r="T33" s="13"/>
      <c r="U33" s="13"/>
      <c r="V33" s="13"/>
      <c r="W33" s="13"/>
      <c r="X33" s="8"/>
      <c r="Y33" s="8"/>
      <c r="Z33" t="str">
        <f t="shared" ref="Z33:AE33" si="20">IF(SUM(C27:C31)-SUM(Q27:Q31)&gt;0,SUM(C27:C31)-SUM(Q27:Q31),"")</f>
        <v/>
      </c>
      <c r="AA33" t="str">
        <f t="shared" si="20"/>
        <v/>
      </c>
      <c r="AB33">
        <f t="shared" si="20"/>
        <v>12</v>
      </c>
      <c r="AC33" t="str">
        <f t="shared" si="20"/>
        <v/>
      </c>
      <c r="AD33" t="str">
        <f t="shared" si="20"/>
        <v/>
      </c>
      <c r="AE33" t="str">
        <f t="shared" si="20"/>
        <v/>
      </c>
      <c r="AF33">
        <f>SUM(Z33:AE33)</f>
        <v>12</v>
      </c>
      <c r="AG33" t="s">
        <v>46</v>
      </c>
    </row>
    <row r="34" spans="1:33" ht="16" thickTop="1">
      <c r="B34">
        <v>4</v>
      </c>
      <c r="C34" s="7">
        <v>22</v>
      </c>
      <c r="D34" s="7">
        <v>22</v>
      </c>
      <c r="E34" s="7">
        <v>24</v>
      </c>
      <c r="F34" s="7">
        <v>24</v>
      </c>
      <c r="G34" s="7">
        <v>23</v>
      </c>
      <c r="H34" s="7">
        <v>20</v>
      </c>
      <c r="I34">
        <f>SUM(C34:H38)</f>
        <v>589</v>
      </c>
      <c r="J34" s="58"/>
      <c r="K34" s="78">
        <f>I34/I35</f>
        <v>21.814814814814813</v>
      </c>
      <c r="M34">
        <v>24</v>
      </c>
      <c r="N34">
        <v>26</v>
      </c>
      <c r="P34">
        <v>4</v>
      </c>
      <c r="Q34" s="16">
        <v>26</v>
      </c>
      <c r="R34" s="16">
        <v>26</v>
      </c>
      <c r="S34" s="16">
        <v>26</v>
      </c>
      <c r="T34" s="7">
        <v>24</v>
      </c>
      <c r="U34" s="16">
        <v>26</v>
      </c>
      <c r="V34" s="16">
        <v>26</v>
      </c>
      <c r="W34">
        <f>SUM(Q34:V40)</f>
        <v>589</v>
      </c>
      <c r="X34" s="78">
        <f>W34/W35</f>
        <v>25.608695652173914</v>
      </c>
      <c r="Y34" s="83">
        <f>X34-K34</f>
        <v>3.7938808373591009</v>
      </c>
    </row>
    <row r="35" spans="1:33">
      <c r="C35" s="7">
        <v>21</v>
      </c>
      <c r="D35" s="7">
        <v>22</v>
      </c>
      <c r="E35" s="7">
        <v>23</v>
      </c>
      <c r="F35" s="7">
        <v>24</v>
      </c>
      <c r="G35" s="7">
        <v>22</v>
      </c>
      <c r="H35" s="7">
        <v>20</v>
      </c>
      <c r="I35">
        <f>COUNT(C34:H38)</f>
        <v>27</v>
      </c>
      <c r="J35" s="58"/>
      <c r="K35" s="58"/>
      <c r="Q35" s="16">
        <v>26</v>
      </c>
      <c r="R35" s="16">
        <v>26</v>
      </c>
      <c r="S35" s="16">
        <v>26</v>
      </c>
      <c r="T35" s="7">
        <v>24</v>
      </c>
      <c r="U35" s="16">
        <v>26</v>
      </c>
      <c r="V35" s="16">
        <v>26</v>
      </c>
      <c r="W35">
        <f>COUNT(Q34:V40)</f>
        <v>23</v>
      </c>
    </row>
    <row r="36" spans="1:33">
      <c r="C36" s="7">
        <v>21</v>
      </c>
      <c r="D36" s="7">
        <v>21</v>
      </c>
      <c r="E36" s="7">
        <v>23</v>
      </c>
      <c r="F36" s="7">
        <v>23</v>
      </c>
      <c r="G36" s="7">
        <v>22</v>
      </c>
      <c r="H36" s="7">
        <v>20</v>
      </c>
      <c r="J36" s="58"/>
      <c r="K36" s="58"/>
      <c r="Q36" s="16">
        <v>26</v>
      </c>
      <c r="R36" s="16">
        <v>26</v>
      </c>
      <c r="S36" s="16">
        <v>26</v>
      </c>
      <c r="T36" s="16">
        <v>24</v>
      </c>
      <c r="U36" s="16">
        <v>26</v>
      </c>
      <c r="V36" s="16">
        <v>26</v>
      </c>
    </row>
    <row r="37" spans="1:33">
      <c r="C37" s="7">
        <v>21</v>
      </c>
      <c r="D37" s="7">
        <v>21</v>
      </c>
      <c r="E37" s="7">
        <v>23</v>
      </c>
      <c r="F37" s="7">
        <v>22</v>
      </c>
      <c r="G37" s="7">
        <v>22</v>
      </c>
      <c r="H37" s="7">
        <v>19</v>
      </c>
      <c r="J37" s="58"/>
      <c r="K37" s="58"/>
      <c r="Q37" s="16">
        <v>26</v>
      </c>
      <c r="R37" s="16">
        <v>26</v>
      </c>
      <c r="S37" s="16">
        <v>26</v>
      </c>
      <c r="T37" s="16">
        <v>25</v>
      </c>
      <c r="U37" s="16">
        <v>24</v>
      </c>
      <c r="V37" s="15"/>
    </row>
    <row r="38" spans="1:33">
      <c r="C38" s="7">
        <v>21</v>
      </c>
      <c r="D38" s="7">
        <v>21</v>
      </c>
      <c r="E38" s="7">
        <v>22</v>
      </c>
      <c r="F38" s="7"/>
      <c r="G38" s="7"/>
      <c r="H38" s="7"/>
      <c r="J38" s="58"/>
      <c r="K38" s="58"/>
      <c r="Q38" s="15"/>
      <c r="R38" s="15"/>
      <c r="S38" s="15"/>
      <c r="T38" s="12"/>
      <c r="U38" s="12"/>
      <c r="V38" s="12"/>
    </row>
    <row r="39" spans="1:33">
      <c r="A39" s="58" t="s">
        <v>32</v>
      </c>
      <c r="B39" s="58"/>
      <c r="C39" s="60"/>
      <c r="D39" s="60"/>
      <c r="E39" s="60"/>
      <c r="F39" s="60"/>
      <c r="G39" s="60"/>
      <c r="H39" s="60"/>
      <c r="I39" s="58"/>
      <c r="J39" s="58"/>
      <c r="K39" s="58"/>
      <c r="Z39" t="str">
        <f>IF(Z40="","",IF(Z40&gt;C40,Z40-C40,""))</f>
        <v/>
      </c>
      <c r="AA39" t="str">
        <f t="shared" ref="AA39" si="21">IF(AA40="","",IF(AA40&gt;D40,AA40-D40,""))</f>
        <v/>
      </c>
      <c r="AB39">
        <f t="shared" ref="AB39" si="22">IF(AB40="","",IF(AB40&gt;E40,AB40-E40,""))</f>
        <v>1</v>
      </c>
      <c r="AC39" t="str">
        <f t="shared" ref="AC39" si="23">IF(AC40="","",IF(AC40&gt;F40,AC40-F40,""))</f>
        <v/>
      </c>
      <c r="AD39" t="str">
        <f t="shared" ref="AD39" si="24">IF(AD40="","",IF(AD40&gt;G40,AD40-G40,""))</f>
        <v/>
      </c>
      <c r="AE39" t="str">
        <f t="shared" ref="AE39" si="25">IF(AE40="","",IF(AE40&gt;H40,AE40-H40,""))</f>
        <v/>
      </c>
      <c r="AF39" s="69">
        <f>SUM(Z39:AE39)</f>
        <v>1</v>
      </c>
      <c r="AG39" s="69" t="s">
        <v>45</v>
      </c>
    </row>
    <row r="40" spans="1:33" ht="16" thickBot="1">
      <c r="A40" s="64" t="s">
        <v>31</v>
      </c>
      <c r="B40" s="61"/>
      <c r="C40" s="61">
        <v>9</v>
      </c>
      <c r="D40" s="61">
        <v>12</v>
      </c>
      <c r="E40" s="61">
        <v>10</v>
      </c>
      <c r="F40" s="63">
        <v>6</v>
      </c>
      <c r="G40" s="63">
        <v>5</v>
      </c>
      <c r="H40" s="63">
        <v>11</v>
      </c>
      <c r="I40" s="63">
        <f>SUM(C40:H40)</f>
        <v>53</v>
      </c>
      <c r="J40" s="67">
        <f>I40/I34</f>
        <v>8.9983022071307303E-2</v>
      </c>
      <c r="K40" s="67"/>
      <c r="P40" s="8"/>
      <c r="Q40" s="8"/>
      <c r="R40" s="8"/>
      <c r="S40" s="8"/>
      <c r="T40" s="8"/>
      <c r="U40" s="8"/>
      <c r="V40" s="8"/>
      <c r="W40" s="8"/>
      <c r="X40" s="8"/>
      <c r="Y40" s="8"/>
      <c r="Z40">
        <f t="shared" ref="Z40:AE40" si="26">IF(SUM(C34:C38)-SUM(Q34:Q38)&gt;0,SUM(C34:C38)-SUM(Q34:Q38),"")</f>
        <v>2</v>
      </c>
      <c r="AA40">
        <f t="shared" si="26"/>
        <v>3</v>
      </c>
      <c r="AB40">
        <f t="shared" si="26"/>
        <v>11</v>
      </c>
      <c r="AC40" t="str">
        <f t="shared" si="26"/>
        <v/>
      </c>
      <c r="AD40" t="str">
        <f t="shared" si="26"/>
        <v/>
      </c>
      <c r="AE40">
        <f t="shared" si="26"/>
        <v>1</v>
      </c>
      <c r="AF40">
        <f>SUM(Z40:AE40)</f>
        <v>17</v>
      </c>
      <c r="AG40" t="s">
        <v>46</v>
      </c>
    </row>
    <row r="41" spans="1:33" ht="16" thickTop="1">
      <c r="B41">
        <v>5</v>
      </c>
      <c r="C41" s="7">
        <v>24</v>
      </c>
      <c r="D41" s="7">
        <v>22</v>
      </c>
      <c r="E41" s="7">
        <v>21</v>
      </c>
      <c r="F41" s="7">
        <v>25</v>
      </c>
      <c r="G41" s="7">
        <v>26</v>
      </c>
      <c r="H41" s="7">
        <v>26</v>
      </c>
      <c r="I41">
        <f>SUM(C41:H45)</f>
        <v>595</v>
      </c>
      <c r="J41" s="58"/>
      <c r="K41" s="78">
        <f>I41/I42</f>
        <v>22.884615384615383</v>
      </c>
      <c r="M41">
        <v>24</v>
      </c>
      <c r="N41">
        <v>26</v>
      </c>
      <c r="P41" s="11">
        <v>5</v>
      </c>
      <c r="Q41" s="19">
        <v>26</v>
      </c>
      <c r="R41" s="19">
        <v>26</v>
      </c>
      <c r="S41" s="19">
        <v>26</v>
      </c>
      <c r="T41" s="19">
        <v>26</v>
      </c>
      <c r="U41" s="10">
        <v>26</v>
      </c>
      <c r="V41" s="10">
        <v>26</v>
      </c>
      <c r="W41" s="11">
        <f>SUM(Q41:V45)</f>
        <v>595</v>
      </c>
      <c r="X41" s="78">
        <f>W41/W42</f>
        <v>25.869565217391305</v>
      </c>
      <c r="Y41" s="83">
        <f>X41-K41</f>
        <v>2.9849498327759214</v>
      </c>
    </row>
    <row r="42" spans="1:33">
      <c r="C42" s="7">
        <v>23</v>
      </c>
      <c r="D42" s="7">
        <v>22</v>
      </c>
      <c r="E42" s="7">
        <v>21</v>
      </c>
      <c r="F42" s="7">
        <v>25</v>
      </c>
      <c r="G42" s="7">
        <v>26</v>
      </c>
      <c r="H42" s="7">
        <v>25</v>
      </c>
      <c r="I42">
        <f>COUNT(C41:H45)</f>
        <v>26</v>
      </c>
      <c r="J42" s="58"/>
      <c r="K42" s="58"/>
      <c r="Q42" s="16">
        <v>26</v>
      </c>
      <c r="R42" s="16">
        <v>26</v>
      </c>
      <c r="S42" s="16">
        <v>26</v>
      </c>
      <c r="T42" s="16">
        <v>26</v>
      </c>
      <c r="U42" s="7">
        <v>26</v>
      </c>
      <c r="V42" s="7">
        <v>25</v>
      </c>
      <c r="W42">
        <f>COUNT(Q41:V45)</f>
        <v>23</v>
      </c>
    </row>
    <row r="43" spans="1:33">
      <c r="C43" s="7">
        <v>22</v>
      </c>
      <c r="D43" s="7">
        <v>21</v>
      </c>
      <c r="E43" s="7">
        <v>20</v>
      </c>
      <c r="F43" s="7">
        <v>25</v>
      </c>
      <c r="G43" s="7">
        <v>25</v>
      </c>
      <c r="H43" s="7">
        <v>24</v>
      </c>
      <c r="I43" s="7"/>
      <c r="J43" s="58"/>
      <c r="K43" s="58"/>
      <c r="Q43" s="16">
        <v>26</v>
      </c>
      <c r="R43" s="16">
        <v>26</v>
      </c>
      <c r="S43" s="16">
        <v>26</v>
      </c>
      <c r="T43" s="7">
        <v>25</v>
      </c>
      <c r="U43" s="16">
        <v>26</v>
      </c>
      <c r="V43" s="16">
        <v>26</v>
      </c>
      <c r="W43" s="7"/>
      <c r="X43" s="7"/>
      <c r="Y43" s="7"/>
      <c r="Z43" s="7"/>
      <c r="AA43" s="7"/>
      <c r="AB43" s="7"/>
      <c r="AC43" s="7"/>
      <c r="AD43" s="7"/>
      <c r="AE43" s="7"/>
    </row>
    <row r="44" spans="1:33">
      <c r="C44" s="7">
        <v>22</v>
      </c>
      <c r="D44" s="7">
        <v>21</v>
      </c>
      <c r="E44" s="7">
        <v>20</v>
      </c>
      <c r="F44" s="7">
        <v>24</v>
      </c>
      <c r="G44" s="7"/>
      <c r="H44" s="7">
        <v>23</v>
      </c>
      <c r="J44" s="58"/>
      <c r="K44" s="58"/>
      <c r="Q44" s="16">
        <v>26</v>
      </c>
      <c r="R44" s="16">
        <v>26</v>
      </c>
      <c r="S44" s="16">
        <v>25</v>
      </c>
      <c r="T44" s="16">
        <v>26</v>
      </c>
      <c r="U44" s="7"/>
      <c r="V44" s="16">
        <v>26</v>
      </c>
      <c r="Z44" t="str">
        <f t="shared" ref="Z44:AE44" si="27">IF(Z45="","",IF(Z45&gt;C47,Z45-C47,""))</f>
        <v/>
      </c>
      <c r="AA44" t="str">
        <f t="shared" si="27"/>
        <v/>
      </c>
      <c r="AB44" t="str">
        <f t="shared" si="27"/>
        <v/>
      </c>
      <c r="AC44" t="str">
        <f t="shared" si="27"/>
        <v/>
      </c>
      <c r="AD44" t="str">
        <f t="shared" si="27"/>
        <v/>
      </c>
      <c r="AE44" t="str">
        <f t="shared" si="27"/>
        <v/>
      </c>
      <c r="AF44" s="69">
        <f>SUM(Z44:AE44)</f>
        <v>0</v>
      </c>
      <c r="AG44" s="69" t="s">
        <v>45</v>
      </c>
    </row>
    <row r="45" spans="1:33">
      <c r="C45" s="7">
        <v>21</v>
      </c>
      <c r="D45" s="7">
        <v>21</v>
      </c>
      <c r="E45" s="7">
        <v>20</v>
      </c>
      <c r="F45" s="7"/>
      <c r="G45" s="7"/>
      <c r="H45" s="7"/>
      <c r="J45" s="58"/>
      <c r="K45" s="58"/>
      <c r="Q45" s="15"/>
      <c r="R45" s="15"/>
      <c r="S45" s="15"/>
      <c r="T45" s="7"/>
      <c r="U45" s="7"/>
      <c r="V45" s="7"/>
      <c r="Z45">
        <f t="shared" ref="Z45" si="28">IF(SUM(C41:C45)-SUM(Q41:Q45)&gt;0,SUM(C41:C45)-SUM(Q41:Q45),"")</f>
        <v>8</v>
      </c>
      <c r="AA45">
        <f t="shared" ref="AA45" si="29">IF(SUM(D41:D45)-SUM(R41:R45)&gt;0,SUM(D41:D45)-SUM(R41:R45),"")</f>
        <v>3</v>
      </c>
      <c r="AB45" t="str">
        <f t="shared" ref="AB45" si="30">IF(SUM(E41:E45)-SUM(S41:S45)&gt;0,SUM(E41:E45)-SUM(S41:S45),"")</f>
        <v/>
      </c>
      <c r="AC45" t="str">
        <f t="shared" ref="AC45" si="31">IF(SUM(F41:F45)-SUM(T41:T45)&gt;0,SUM(F41:F45)-SUM(T41:T45),"")</f>
        <v/>
      </c>
      <c r="AD45" t="str">
        <f t="shared" ref="AD45" si="32">IF(SUM(G41:G45)-SUM(U41:U45)&gt;0,SUM(G41:G45)-SUM(U41:U45),"")</f>
        <v/>
      </c>
      <c r="AE45" t="str">
        <f t="shared" ref="AE45" si="33">IF(SUM(H41:H45)-SUM(V41:V45)&gt;0,SUM(H41:H45)-SUM(V41:V45),"")</f>
        <v/>
      </c>
      <c r="AF45">
        <f>SUM(Z45:AE45)</f>
        <v>11</v>
      </c>
      <c r="AG45" t="s">
        <v>46</v>
      </c>
    </row>
    <row r="46" spans="1:33">
      <c r="A46" s="58" t="s">
        <v>32</v>
      </c>
      <c r="B46" s="58"/>
      <c r="C46" s="60"/>
      <c r="D46" s="60"/>
      <c r="E46" s="60"/>
      <c r="F46" s="60"/>
      <c r="G46" s="60"/>
      <c r="H46" s="60"/>
      <c r="I46" s="58"/>
      <c r="J46" s="58"/>
      <c r="K46" s="58"/>
      <c r="T46" s="7"/>
      <c r="U46" s="7"/>
      <c r="V46" s="7"/>
    </row>
    <row r="47" spans="1:33" ht="16" thickBot="1">
      <c r="A47" s="64" t="s">
        <v>31</v>
      </c>
      <c r="B47" s="61"/>
      <c r="C47" s="63">
        <v>9</v>
      </c>
      <c r="D47" s="63">
        <v>9</v>
      </c>
      <c r="E47" s="63">
        <v>12</v>
      </c>
      <c r="F47" s="63">
        <v>12</v>
      </c>
      <c r="G47" s="63">
        <v>2</v>
      </c>
      <c r="H47" s="63">
        <v>11</v>
      </c>
      <c r="I47" s="63">
        <f>SUM(C47:H47)</f>
        <v>55</v>
      </c>
      <c r="J47" s="67">
        <f>I47/I41</f>
        <v>9.2436974789915971E-2</v>
      </c>
      <c r="K47" s="67"/>
      <c r="T47" s="7"/>
      <c r="U47" s="7"/>
      <c r="V47" s="7"/>
    </row>
    <row r="48" spans="1:33" ht="16" thickTop="1">
      <c r="A48" s="65"/>
      <c r="B48" s="59"/>
      <c r="C48" s="62"/>
      <c r="D48" s="62"/>
      <c r="E48" s="62"/>
      <c r="F48" s="62"/>
      <c r="G48" s="62"/>
      <c r="H48" s="62"/>
      <c r="I48" s="59"/>
      <c r="J48" s="58"/>
      <c r="K48" s="58"/>
      <c r="T48" s="7"/>
      <c r="U48" s="7"/>
      <c r="V48" s="7"/>
    </row>
    <row r="49" spans="1:35" ht="16" thickBot="1">
      <c r="A49" s="64" t="s">
        <v>31</v>
      </c>
      <c r="B49" s="61"/>
      <c r="C49" s="63">
        <f>C13+C19+C26+C33+C40+C47</f>
        <v>122</v>
      </c>
      <c r="D49" s="63">
        <f t="shared" ref="D49:I49" si="34">D13+D19+D26+D33+D40+D47</f>
        <v>130</v>
      </c>
      <c r="E49" s="63">
        <f t="shared" si="34"/>
        <v>131</v>
      </c>
      <c r="F49" s="63">
        <f t="shared" si="34"/>
        <v>102</v>
      </c>
      <c r="G49" s="63">
        <f t="shared" si="34"/>
        <v>102</v>
      </c>
      <c r="H49" s="63">
        <f t="shared" si="34"/>
        <v>98</v>
      </c>
      <c r="I49" s="63">
        <f t="shared" si="34"/>
        <v>685</v>
      </c>
      <c r="J49" s="67">
        <f>I49/I53</f>
        <v>0.21725340945131622</v>
      </c>
      <c r="K49" s="67"/>
      <c r="T49" s="7"/>
      <c r="U49" s="7"/>
      <c r="V49" s="7"/>
    </row>
    <row r="50" spans="1:35" ht="16" thickTop="1">
      <c r="A50" s="65" t="s">
        <v>40</v>
      </c>
      <c r="B50" s="59"/>
      <c r="C50" s="62"/>
      <c r="D50" s="62"/>
      <c r="E50" s="62"/>
      <c r="F50" s="62"/>
      <c r="G50" s="62"/>
      <c r="H50" s="62"/>
      <c r="I50" s="62"/>
      <c r="J50" s="67"/>
      <c r="K50" s="67"/>
      <c r="T50" s="7"/>
      <c r="U50" s="7"/>
      <c r="V50" s="7"/>
    </row>
    <row r="51" spans="1:35" ht="16" thickBot="1">
      <c r="A51" s="64" t="s">
        <v>41</v>
      </c>
      <c r="B51" s="61"/>
      <c r="C51" s="63">
        <f>C49-C13</f>
        <v>53</v>
      </c>
      <c r="D51" s="63">
        <f t="shared" ref="D51:I51" si="35">D49-D13</f>
        <v>62</v>
      </c>
      <c r="E51" s="63">
        <f t="shared" si="35"/>
        <v>55</v>
      </c>
      <c r="F51" s="63">
        <f t="shared" si="35"/>
        <v>51</v>
      </c>
      <c r="G51" s="63">
        <f t="shared" si="35"/>
        <v>44</v>
      </c>
      <c r="H51" s="63">
        <f t="shared" si="35"/>
        <v>53</v>
      </c>
      <c r="I51" s="63">
        <f t="shared" si="35"/>
        <v>318</v>
      </c>
      <c r="J51" s="67">
        <f>I51/(I53-I4)</f>
        <v>0.11605839416058394</v>
      </c>
      <c r="K51" s="67"/>
      <c r="T51" s="7"/>
      <c r="U51" s="7"/>
      <c r="V51" s="7"/>
    </row>
    <row r="52" spans="1:35" ht="17" thickTop="1" thickBot="1">
      <c r="C52" s="7"/>
      <c r="D52" s="7"/>
      <c r="E52" s="7"/>
      <c r="F52" s="7"/>
      <c r="G52" s="7"/>
      <c r="H52" s="7"/>
      <c r="Q52" s="7"/>
      <c r="R52" s="7"/>
      <c r="S52" s="7"/>
      <c r="T52" s="7"/>
      <c r="U52" s="7"/>
      <c r="V52" s="7"/>
      <c r="AI52" s="8"/>
    </row>
    <row r="53" spans="1:35" ht="16" thickTop="1">
      <c r="C53" s="7"/>
      <c r="D53" s="7"/>
      <c r="E53" s="7"/>
      <c r="F53" s="7"/>
      <c r="G53" s="7"/>
      <c r="H53" s="36" t="s">
        <v>17</v>
      </c>
      <c r="I53" s="37">
        <f>I4+I14+I20+I27+I34+I41</f>
        <v>3153</v>
      </c>
      <c r="J53" s="38" t="s">
        <v>21</v>
      </c>
      <c r="K53" s="31"/>
      <c r="L53" s="31"/>
      <c r="P53" s="45" t="s">
        <v>15</v>
      </c>
      <c r="Q53" s="46"/>
      <c r="R53" s="47" t="s">
        <v>27</v>
      </c>
      <c r="S53" s="48"/>
      <c r="T53" s="49"/>
      <c r="U53" s="7"/>
      <c r="V53" s="27" t="s">
        <v>17</v>
      </c>
      <c r="W53" s="28">
        <f>W4+W14+W20+W27+W34+W41</f>
        <v>3153</v>
      </c>
      <c r="X53" s="28" t="s">
        <v>21</v>
      </c>
      <c r="Y53" s="28"/>
      <c r="Z53" s="28"/>
      <c r="AA53" s="28"/>
      <c r="AB53" s="28"/>
      <c r="AC53" s="28"/>
      <c r="AD53" s="28"/>
      <c r="AE53" s="44" t="s">
        <v>24</v>
      </c>
      <c r="AF53" s="28">
        <f>AF13+AF19+AF26+AF33+AF40+AF45</f>
        <v>98</v>
      </c>
      <c r="AG53" s="28" t="s">
        <v>20</v>
      </c>
      <c r="AH53" s="29"/>
      <c r="AI53" s="31"/>
    </row>
    <row r="54" spans="1:35" ht="16" thickBot="1">
      <c r="H54" s="39"/>
      <c r="I54" s="40">
        <f>I5+I15+I21+I28+I35+I42</f>
        <v>146</v>
      </c>
      <c r="J54" s="41" t="s">
        <v>22</v>
      </c>
      <c r="K54" s="31"/>
      <c r="L54" s="31"/>
      <c r="P54" s="50"/>
      <c r="Q54" s="25"/>
      <c r="R54" s="25"/>
      <c r="S54" s="8"/>
      <c r="T54" s="51"/>
      <c r="V54" s="30"/>
      <c r="W54" s="31">
        <f>W5+W15+W21+W28+W35+W42</f>
        <v>130</v>
      </c>
      <c r="X54" s="31" t="s">
        <v>22</v>
      </c>
      <c r="Y54" s="31"/>
      <c r="Z54" s="31"/>
      <c r="AA54" s="31"/>
      <c r="AB54" s="31"/>
      <c r="AC54" s="8"/>
      <c r="AD54" s="8"/>
      <c r="AE54" s="32" t="s">
        <v>44</v>
      </c>
      <c r="AF54" s="31">
        <f>AF53-AF55</f>
        <v>88</v>
      </c>
      <c r="AG54" s="31" t="s">
        <v>20</v>
      </c>
      <c r="AH54" s="42"/>
      <c r="AI54" s="8"/>
    </row>
    <row r="55" spans="1:35">
      <c r="P55" s="50"/>
      <c r="Q55" s="21"/>
      <c r="R55" s="25" t="s">
        <v>28</v>
      </c>
      <c r="S55" s="8"/>
      <c r="T55" s="51"/>
      <c r="V55" s="71" t="s">
        <v>19</v>
      </c>
      <c r="W55" s="70">
        <v>16</v>
      </c>
      <c r="X55" s="31" t="s">
        <v>25</v>
      </c>
      <c r="Y55" s="31"/>
      <c r="Z55" s="31"/>
      <c r="AA55" s="31"/>
      <c r="AB55" s="31"/>
      <c r="AC55" s="8"/>
      <c r="AD55" s="8"/>
      <c r="AE55" s="32" t="s">
        <v>42</v>
      </c>
      <c r="AF55" s="31">
        <f>AF12+AF18+AF25+AF32+AF39+AF44</f>
        <v>10</v>
      </c>
      <c r="AG55" s="31" t="s">
        <v>20</v>
      </c>
      <c r="AH55" s="42"/>
      <c r="AI55" s="31"/>
    </row>
    <row r="56" spans="1:35">
      <c r="H56" s="79" t="s">
        <v>17</v>
      </c>
      <c r="I56" s="80">
        <f>I53/I54</f>
        <v>21.595890410958905</v>
      </c>
      <c r="J56" s="69" t="s">
        <v>50</v>
      </c>
      <c r="P56" s="50"/>
      <c r="Q56" s="25"/>
      <c r="R56" s="25" t="s">
        <v>29</v>
      </c>
      <c r="S56" s="8"/>
      <c r="T56" s="51"/>
      <c r="V56" s="72"/>
      <c r="W56" s="80">
        <f>W53/W54</f>
        <v>24.253846153846155</v>
      </c>
      <c r="X56" s="84" t="s">
        <v>54</v>
      </c>
      <c r="Y56" s="8"/>
      <c r="Z56" s="8"/>
      <c r="AB56" s="32" t="s">
        <v>43</v>
      </c>
      <c r="AC56" s="35">
        <f>AF55/W53</f>
        <v>3.171582619727244E-3</v>
      </c>
      <c r="AD56" s="75" t="s">
        <v>47</v>
      </c>
      <c r="AF56" s="31"/>
      <c r="AG56" s="31"/>
      <c r="AH56" s="42"/>
      <c r="AI56" s="8"/>
    </row>
    <row r="57" spans="1:35" ht="16" thickBot="1">
      <c r="P57" s="52"/>
      <c r="Q57" s="53"/>
      <c r="R57" s="54" t="s">
        <v>30</v>
      </c>
      <c r="S57" s="55"/>
      <c r="T57" s="56"/>
      <c r="U57" s="57"/>
      <c r="V57" s="73"/>
      <c r="W57" s="85">
        <f>W56-I56</f>
        <v>2.6579557428872498</v>
      </c>
      <c r="X57" s="33" t="s">
        <v>55</v>
      </c>
      <c r="Y57" s="43"/>
      <c r="Z57" s="43"/>
      <c r="AA57" s="43"/>
      <c r="AB57" s="43"/>
      <c r="AC57" s="33"/>
      <c r="AD57" s="33" t="s">
        <v>56</v>
      </c>
      <c r="AE57" s="33"/>
      <c r="AF57" s="43"/>
      <c r="AG57" s="33"/>
      <c r="AH57" s="34"/>
      <c r="AI57" s="8"/>
    </row>
    <row r="58" spans="1:35">
      <c r="T58" s="48"/>
      <c r="U58" s="8"/>
      <c r="V58" s="8"/>
      <c r="W58" s="8"/>
      <c r="X58" s="8"/>
      <c r="Y58" s="8"/>
    </row>
    <row r="59" spans="1:35">
      <c r="T59" s="8"/>
      <c r="U59" s="8"/>
      <c r="V59" s="8"/>
      <c r="W59" s="8"/>
    </row>
    <row r="60" spans="1:35">
      <c r="T60" s="8"/>
      <c r="U60" s="8"/>
      <c r="V60" s="8"/>
      <c r="W60" s="8"/>
      <c r="X60" s="8"/>
      <c r="Y60" s="8"/>
    </row>
    <row r="61" spans="1:35">
      <c r="T61" s="8"/>
      <c r="U61" s="8"/>
      <c r="V61" s="8"/>
      <c r="W61" s="8"/>
      <c r="X61" s="8"/>
      <c r="Y61" s="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Mehr</dc:creator>
  <cp:lastModifiedBy>Patrick Mehr</cp:lastModifiedBy>
  <dcterms:created xsi:type="dcterms:W3CDTF">2017-10-13T20:21:44Z</dcterms:created>
  <dcterms:modified xsi:type="dcterms:W3CDTF">2017-11-18T18:25:20Z</dcterms:modified>
</cp:coreProperties>
</file>